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发的公告\2024-2025-2 水电材料采购公告\"/>
    </mc:Choice>
  </mc:AlternateContent>
  <bookViews>
    <workbookView xWindow="0" yWindow="0" windowWidth="23145" windowHeight="96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<sst xmlns="http://schemas.openxmlformats.org/spreadsheetml/2006/main" count="118" uniqueCount="97">
  <si>
    <t>名称</t>
  </si>
  <si>
    <t>数量</t>
  </si>
  <si>
    <t>备注</t>
  </si>
  <si>
    <r>
      <rPr>
        <sz val="12"/>
        <color theme="1"/>
        <rFont val="Calibri"/>
        <family val="2"/>
      </rPr>
      <t>LED12W</t>
    </r>
    <r>
      <rPr>
        <sz val="12"/>
        <color theme="1"/>
        <rFont val="宋体"/>
        <charset val="134"/>
      </rPr>
      <t>灯芯</t>
    </r>
  </si>
  <si>
    <r>
      <rPr>
        <sz val="12"/>
        <color theme="1"/>
        <rFont val="Calibri"/>
        <family val="2"/>
      </rPr>
      <t>200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</si>
  <si>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LED30W</t>
    </r>
    <r>
      <rPr>
        <sz val="12"/>
        <color theme="1"/>
        <rFont val="宋体"/>
        <charset val="134"/>
      </rPr>
      <t>灯管</t>
    </r>
  </si>
  <si>
    <r>
      <rPr>
        <sz val="12"/>
        <color theme="1"/>
        <rFont val="Calibri"/>
        <family val="2"/>
      </rPr>
      <t>300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</si>
  <si>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LED40W</t>
    </r>
    <r>
      <rPr>
        <sz val="12"/>
        <color theme="1"/>
        <rFont val="宋体"/>
        <charset val="134"/>
      </rPr>
      <t>灯泡（暖白色）</t>
    </r>
  </si>
  <si>
    <r>
      <rPr>
        <sz val="12"/>
        <color theme="1"/>
        <rFont val="Calibri"/>
        <family val="2"/>
      </rPr>
      <t>60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</si>
  <si>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LED40W</t>
    </r>
    <r>
      <rPr>
        <sz val="12"/>
        <color theme="1"/>
        <rFont val="宋体"/>
        <charset val="134"/>
      </rPr>
      <t>灯泡</t>
    </r>
  </si>
  <si>
    <r>
      <rPr>
        <sz val="12"/>
        <color theme="1"/>
        <rFont val="Calibri"/>
        <family val="2"/>
      </rPr>
      <t>40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</si>
  <si>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LED5W</t>
    </r>
    <r>
      <rPr>
        <sz val="12"/>
        <color theme="1"/>
        <rFont val="宋体"/>
        <charset val="134"/>
      </rPr>
      <t>灯泡</t>
    </r>
  </si>
  <si>
    <r>
      <rPr>
        <sz val="12"/>
        <color theme="1"/>
        <rFont val="Calibri"/>
        <family val="2"/>
      </rPr>
      <t>50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</si>
  <si>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20W</t>
    </r>
    <r>
      <rPr>
        <sz val="12"/>
        <color theme="1"/>
        <rFont val="宋体"/>
        <charset val="134"/>
      </rPr>
      <t>太阳能户外壁灯</t>
    </r>
  </si>
  <si>
    <r>
      <rPr>
        <sz val="12"/>
        <color theme="1"/>
        <rFont val="Calibri"/>
        <family val="2"/>
      </rPr>
      <t>15</t>
    </r>
    <r>
      <rPr>
        <sz val="12"/>
        <color theme="1"/>
        <rFont val="宋体"/>
        <charset val="134"/>
      </rPr>
      <t>只</t>
    </r>
  </si>
  <si>
    <t>光控器</t>
  </si>
  <si>
    <t>声光控面板</t>
  </si>
  <si>
    <t>单开面板</t>
  </si>
  <si>
    <t>双开面板</t>
  </si>
  <si>
    <r>
      <rPr>
        <sz val="12"/>
        <color theme="1"/>
        <rFont val="Calibri"/>
        <family val="2"/>
      </rPr>
      <t>30</t>
    </r>
    <r>
      <rPr>
        <sz val="12"/>
        <color theme="1"/>
        <rFont val="宋体"/>
        <charset val="134"/>
      </rPr>
      <t>只</t>
    </r>
  </si>
  <si>
    <t>五孔面板</t>
  </si>
  <si>
    <r>
      <rPr>
        <sz val="12"/>
        <color theme="1"/>
        <rFont val="Calibri"/>
        <family val="2"/>
      </rPr>
      <t>100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</si>
  <si>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25A</t>
    </r>
    <r>
      <rPr>
        <sz val="12"/>
        <color theme="1"/>
        <rFont val="宋体"/>
        <charset val="134"/>
      </rPr>
      <t>三孔面板</t>
    </r>
  </si>
  <si>
    <r>
      <rPr>
        <sz val="12"/>
        <color theme="1"/>
        <rFont val="Calibri"/>
        <family val="2"/>
      </rPr>
      <t>20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</si>
  <si>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25A</t>
    </r>
    <r>
      <rPr>
        <sz val="12"/>
        <color theme="1"/>
        <rFont val="宋体"/>
        <charset val="134"/>
      </rPr>
      <t>三眼插头</t>
    </r>
  </si>
  <si>
    <r>
      <rPr>
        <sz val="12"/>
        <color theme="1"/>
        <rFont val="Calibri"/>
        <family val="2"/>
      </rPr>
      <t>2P32A</t>
    </r>
    <r>
      <rPr>
        <sz val="12"/>
        <color theme="1"/>
        <rFont val="宋体"/>
        <charset val="134"/>
      </rPr>
      <t>漏保</t>
    </r>
  </si>
  <si>
    <r>
      <rPr>
        <sz val="12"/>
        <color theme="1"/>
        <rFont val="Calibri"/>
        <family val="2"/>
      </rPr>
      <t>1P32A</t>
    </r>
    <r>
      <rPr>
        <sz val="12"/>
        <color theme="1"/>
        <rFont val="宋体"/>
        <charset val="134"/>
      </rPr>
      <t>漏保</t>
    </r>
  </si>
  <si>
    <r>
      <rPr>
        <sz val="12"/>
        <color theme="1"/>
        <rFont val="Calibri"/>
        <family val="2"/>
      </rPr>
      <t>3P63A</t>
    </r>
    <r>
      <rPr>
        <sz val="12"/>
        <color theme="1"/>
        <rFont val="宋体"/>
        <charset val="134"/>
      </rPr>
      <t>空开</t>
    </r>
  </si>
  <si>
    <r>
      <rPr>
        <sz val="12"/>
        <color theme="1"/>
        <rFont val="Calibri"/>
        <family val="2"/>
      </rPr>
      <t>10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</si>
  <si>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4P63A</t>
    </r>
    <r>
      <rPr>
        <sz val="12"/>
        <color theme="1"/>
        <rFont val="宋体"/>
        <charset val="134"/>
      </rPr>
      <t>空开</t>
    </r>
  </si>
  <si>
    <r>
      <rPr>
        <sz val="12"/>
        <color theme="1"/>
        <rFont val="Calibri"/>
        <family val="2"/>
      </rPr>
      <t>1P32A</t>
    </r>
    <r>
      <rPr>
        <sz val="12"/>
        <color theme="1"/>
        <rFont val="宋体"/>
        <charset val="134"/>
      </rPr>
      <t>空开</t>
    </r>
  </si>
  <si>
    <r>
      <rPr>
        <sz val="12"/>
        <color theme="1"/>
        <rFont val="Calibri"/>
        <family val="2"/>
      </rPr>
      <t>1.5</t>
    </r>
    <r>
      <rPr>
        <sz val="12"/>
        <color theme="1"/>
        <rFont val="宋体"/>
        <charset val="134"/>
      </rPr>
      <t>护套线</t>
    </r>
  </si>
  <si>
    <r>
      <rPr>
        <sz val="12"/>
        <color theme="1"/>
        <rFont val="Calibri"/>
        <family val="2"/>
      </rPr>
      <t>2</t>
    </r>
    <r>
      <rPr>
        <sz val="12"/>
        <color theme="1"/>
        <rFont val="宋体"/>
        <charset val="134"/>
      </rPr>
      <t>卷</t>
    </r>
  </si>
  <si>
    <r>
      <rPr>
        <sz val="12"/>
        <color theme="1"/>
        <rFont val="Calibri"/>
        <family val="2"/>
      </rPr>
      <t>2.5</t>
    </r>
    <r>
      <rPr>
        <sz val="12"/>
        <color theme="1"/>
        <rFont val="宋体"/>
        <charset val="134"/>
      </rPr>
      <t>护套线</t>
    </r>
  </si>
  <si>
    <r>
      <rPr>
        <sz val="12"/>
        <color theme="1"/>
        <rFont val="Calibri"/>
        <family val="2"/>
      </rPr>
      <t>1.5</t>
    </r>
    <r>
      <rPr>
        <sz val="12"/>
        <color theme="1"/>
        <rFont val="宋体"/>
        <charset val="134"/>
      </rPr>
      <t>单股线</t>
    </r>
  </si>
  <si>
    <r>
      <rPr>
        <sz val="12"/>
        <color theme="1"/>
        <rFont val="Calibri"/>
        <family val="2"/>
      </rPr>
      <t>2.5</t>
    </r>
    <r>
      <rPr>
        <sz val="12"/>
        <color theme="1"/>
        <rFont val="宋体"/>
        <charset val="134"/>
      </rPr>
      <t>单股线</t>
    </r>
  </si>
  <si>
    <t>时间控制器</t>
  </si>
  <si>
    <r>
      <rPr>
        <sz val="12"/>
        <color theme="1"/>
        <rFont val="Calibri"/>
        <family val="2"/>
      </rPr>
      <t>16PVC</t>
    </r>
    <r>
      <rPr>
        <sz val="12"/>
        <color theme="1"/>
        <rFont val="宋体"/>
        <charset val="134"/>
      </rPr>
      <t>线管</t>
    </r>
  </si>
  <si>
    <r>
      <rPr>
        <sz val="12"/>
        <color theme="1"/>
        <rFont val="Calibri"/>
        <family val="2"/>
      </rPr>
      <t>100</t>
    </r>
    <r>
      <rPr>
        <sz val="12"/>
        <color theme="1"/>
        <rFont val="宋体"/>
        <charset val="134"/>
      </rPr>
      <t>米</t>
    </r>
  </si>
  <si>
    <r>
      <rPr>
        <sz val="12"/>
        <color theme="1"/>
        <rFont val="Calibri"/>
        <family val="2"/>
      </rPr>
      <t>20PVC</t>
    </r>
    <r>
      <rPr>
        <sz val="12"/>
        <color theme="1"/>
        <rFont val="宋体"/>
        <charset val="134"/>
      </rPr>
      <t>线管</t>
    </r>
  </si>
  <si>
    <t>明装接线盒</t>
  </si>
  <si>
    <r>
      <rPr>
        <sz val="12"/>
        <color theme="1"/>
        <rFont val="Calibri"/>
        <family val="2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family val="2"/>
      </rPr>
      <t>20</t>
    </r>
    <r>
      <rPr>
        <sz val="12"/>
        <color theme="1"/>
        <rFont val="宋体"/>
        <charset val="134"/>
      </rPr>
      <t>管簧</t>
    </r>
  </si>
  <si>
    <r>
      <rPr>
        <sz val="12"/>
        <color theme="1"/>
        <rFont val="Calibri"/>
        <family val="2"/>
      </rPr>
      <t>2</t>
    </r>
    <r>
      <rPr>
        <sz val="12"/>
        <color theme="1"/>
        <rFont val="宋体"/>
        <charset val="134"/>
      </rPr>
      <t>只</t>
    </r>
  </si>
  <si>
    <t>塑料二线接头</t>
  </si>
  <si>
    <t>绝缘胶布</t>
  </si>
  <si>
    <r>
      <rPr>
        <sz val="12"/>
        <color theme="1"/>
        <rFont val="Calibri"/>
        <family val="2"/>
      </rPr>
      <t>30</t>
    </r>
    <r>
      <rPr>
        <sz val="12"/>
        <color theme="1"/>
        <rFont val="宋体"/>
        <charset val="134"/>
      </rPr>
      <t>卷</t>
    </r>
  </si>
  <si>
    <t>数字测电笔</t>
  </si>
  <si>
    <r>
      <rPr>
        <sz val="12"/>
        <color theme="1"/>
        <rFont val="Calibri"/>
        <family val="2"/>
      </rPr>
      <t>4</t>
    </r>
    <r>
      <rPr>
        <sz val="12"/>
        <color theme="1"/>
        <rFont val="宋体"/>
        <charset val="134"/>
      </rPr>
      <t>只</t>
    </r>
  </si>
  <si>
    <r>
      <rPr>
        <sz val="12"/>
        <color theme="1"/>
        <rFont val="Calibri"/>
        <family val="2"/>
      </rPr>
      <t>8</t>
    </r>
    <r>
      <rPr>
        <sz val="12"/>
        <color theme="1"/>
        <rFont val="宋体"/>
        <charset val="134"/>
      </rPr>
      <t>寸、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charset val="134"/>
      </rPr>
      <t>寸十字起</t>
    </r>
  </si>
  <si>
    <r>
      <rPr>
        <sz val="12"/>
        <color theme="1"/>
        <rFont val="宋体"/>
        <charset val="134"/>
      </rPr>
      <t>各</t>
    </r>
    <r>
      <rPr>
        <sz val="12"/>
        <color theme="1"/>
        <rFont val="Calibri"/>
        <family val="2"/>
      </rPr>
      <t>3</t>
    </r>
    <r>
      <rPr>
        <sz val="12"/>
        <color theme="1"/>
        <rFont val="宋体"/>
        <charset val="134"/>
      </rPr>
      <t>把</t>
    </r>
  </si>
  <si>
    <t>静电地板吸盘（单头）</t>
  </si>
  <si>
    <t>脚踏式大便延时阀（铜芯6cm）</t>
  </si>
  <si>
    <t>40只</t>
  </si>
  <si>
    <t>小便感应器</t>
  </si>
  <si>
    <t>10套</t>
  </si>
  <si>
    <t>32不锈钢洗脸池下水</t>
  </si>
  <si>
    <t>100套</t>
  </si>
  <si>
    <t>50不锈钢浮球阀</t>
  </si>
  <si>
    <t>10只</t>
  </si>
  <si>
    <t>龙头芯（铜芯）</t>
  </si>
  <si>
    <t>200只</t>
  </si>
  <si>
    <t>龙头扳手（含螺丝）</t>
  </si>
  <si>
    <t>大便延时阀（大体铜芯）</t>
  </si>
  <si>
    <t>50只</t>
  </si>
  <si>
    <t>小便延时阀（铜芯）</t>
  </si>
  <si>
    <t>30只</t>
  </si>
  <si>
    <t>低水箱</t>
  </si>
  <si>
    <t>20箱</t>
  </si>
  <si>
    <t>三角阀（铜芯）</t>
  </si>
  <si>
    <t>40*300抢修接</t>
  </si>
  <si>
    <t>老式厨房用单槽菜盆下水（水槽上侧为不锈钢，下侧为塑料软管）</t>
  </si>
  <si>
    <t>30套</t>
  </si>
  <si>
    <t>生料带</t>
  </si>
  <si>
    <t>1箱</t>
  </si>
  <si>
    <t>50cm304不锈钢编织进水软管</t>
  </si>
  <si>
    <t>100根</t>
  </si>
  <si>
    <t>PVC管道用胶水</t>
  </si>
  <si>
    <t>1瓶</t>
  </si>
  <si>
    <t>低水箱进水阀</t>
  </si>
  <si>
    <t>水龙头阀芯多功能拆装扳手</t>
  </si>
  <si>
    <t>5把</t>
  </si>
  <si>
    <t>锂电池热熔器（两电一充{15节电池}+6磨头{20-63}）</t>
  </si>
  <si>
    <t>1套</t>
  </si>
  <si>
    <t>消防扳手</t>
  </si>
  <si>
    <r>
      <rPr>
        <sz val="12"/>
        <color theme="1"/>
        <rFont val="宋体"/>
        <charset val="134"/>
      </rPr>
      <t>消防栓管丝钳</t>
    </r>
    <r>
      <rPr>
        <sz val="12"/>
        <color theme="1"/>
        <rFont val="Calibri"/>
        <family val="2"/>
      </rPr>
      <t>16</t>
    </r>
    <r>
      <rPr>
        <sz val="12"/>
        <color theme="1"/>
        <rFont val="宋体"/>
        <charset val="134"/>
      </rPr>
      <t>寸</t>
    </r>
  </si>
  <si>
    <r>
      <rPr>
        <sz val="12"/>
        <color theme="1"/>
        <rFont val="Calibri"/>
        <family val="2"/>
      </rPr>
      <t>3</t>
    </r>
    <r>
      <rPr>
        <sz val="12"/>
        <color theme="1"/>
        <rFont val="宋体"/>
        <charset val="134"/>
      </rPr>
      <t>只</t>
    </r>
  </si>
  <si>
    <t>除锈剂</t>
  </si>
  <si>
    <r>
      <rPr>
        <sz val="12"/>
        <color theme="1"/>
        <rFont val="Calibri"/>
        <family val="2"/>
      </rPr>
      <t>10</t>
    </r>
    <r>
      <rPr>
        <sz val="12"/>
        <color theme="1"/>
        <rFont val="宋体"/>
        <charset val="134"/>
      </rPr>
      <t>瓶</t>
    </r>
  </si>
  <si>
    <r>
      <t>2024-2025-2</t>
    </r>
    <r>
      <rPr>
        <b/>
        <sz val="22"/>
        <color theme="1"/>
        <rFont val="宋体"/>
        <charset val="134"/>
      </rPr>
      <t>水电维修材料采购清单</t>
    </r>
    <phoneticPr fontId="7" type="noConversion"/>
  </si>
  <si>
    <t>总控制价（元）：</t>
    <phoneticPr fontId="7" type="noConversion"/>
  </si>
  <si>
    <t>参考单价（元）</t>
    <phoneticPr fontId="7" type="noConversion"/>
  </si>
  <si>
    <t>单项控制价（元）</t>
    <phoneticPr fontId="7" type="noConversion"/>
  </si>
  <si>
    <t>注：1.此表单价为参考价格，报价不得超过控制价；2.可将此表修改为报价单，但其中序号、耗材品名、型号规格、单位、数量不得修改。</t>
    <phoneticPr fontId="11" type="noConversion"/>
  </si>
  <si>
    <t>序号</t>
    <phoneticPr fontId="7" type="noConversion"/>
  </si>
  <si>
    <t>电力材料详单</t>
    <phoneticPr fontId="7" type="noConversion"/>
  </si>
  <si>
    <t>水路材料详单</t>
    <phoneticPr fontId="7" type="noConversion"/>
  </si>
  <si>
    <t>保卫处消防检测工具及维修材料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</si>
</sst>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b/>
      <sz val="22"/>
      <color theme="1"/>
      <name val="Calibri"/>
      <family val="2"/>
    </font>
    <font>
      <b/>
      <sz val="12"/>
      <color theme="1"/>
      <name val="宋体"/>
      <charset val="134"/>
    </font>
    <font>
      <sz val="12"/>
      <color theme="1"/>
      <name val="Calibri"/>
      <family val="2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/>
    <xf numFmtId="0" fontId="10" fillId="2" borderId="2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40" workbookViewId="0">
      <selection activeCell="F3" sqref="F3:F34"/>
    </sheetView>
  </sheetViews>
  <sheetFormatPr defaultColWidth="15" defaultRowHeight="21.95" customHeight="1" x14ac:dyDescent="0.15"/>
  <cols>
    <col min="1" max="1" width="10.5" customWidth="1"/>
    <col min="2" max="2" width="34.875" style="1" customWidth="1"/>
    <col min="3" max="3" width="17.5" customWidth="1"/>
    <col min="4" max="4" width="20.375" customWidth="1"/>
    <col min="5" max="5" width="29.375" customWidth="1"/>
    <col min="6" max="6" width="20.375" customWidth="1"/>
  </cols>
  <sheetData>
    <row r="1" spans="1:6" ht="42" customHeight="1" x14ac:dyDescent="0.15">
      <c r="A1" s="17" t="s">
        <v>88</v>
      </c>
      <c r="B1" s="18"/>
      <c r="C1" s="18"/>
      <c r="D1" s="18"/>
      <c r="E1" s="18"/>
      <c r="F1" s="19"/>
    </row>
    <row r="2" spans="1:6" ht="21.95" customHeight="1" x14ac:dyDescent="0.15">
      <c r="A2" s="2" t="s">
        <v>93</v>
      </c>
      <c r="B2" s="2" t="s">
        <v>0</v>
      </c>
      <c r="C2" s="2" t="s">
        <v>1</v>
      </c>
      <c r="D2" s="8" t="s">
        <v>90</v>
      </c>
      <c r="E2" s="8" t="s">
        <v>91</v>
      </c>
      <c r="F2" s="2" t="s">
        <v>2</v>
      </c>
    </row>
    <row r="3" spans="1:6" ht="21.95" customHeight="1" x14ac:dyDescent="0.15">
      <c r="A3" s="2">
        <v>1</v>
      </c>
      <c r="B3" s="3" t="s">
        <v>3</v>
      </c>
      <c r="C3" s="3" t="s">
        <v>4</v>
      </c>
      <c r="D3" s="3">
        <v>10</v>
      </c>
      <c r="E3" s="3">
        <f>10*200</f>
        <v>2000</v>
      </c>
      <c r="F3" s="13" t="s">
        <v>94</v>
      </c>
    </row>
    <row r="4" spans="1:6" ht="21.95" customHeight="1" x14ac:dyDescent="0.15">
      <c r="A4" s="2">
        <v>2</v>
      </c>
      <c r="B4" s="3" t="s">
        <v>5</v>
      </c>
      <c r="C4" s="3" t="s">
        <v>6</v>
      </c>
      <c r="D4" s="3">
        <v>10</v>
      </c>
      <c r="E4" s="3">
        <f>10*300</f>
        <v>3000</v>
      </c>
      <c r="F4" s="14"/>
    </row>
    <row r="5" spans="1:6" ht="21.95" customHeight="1" x14ac:dyDescent="0.15">
      <c r="A5" s="2">
        <v>3</v>
      </c>
      <c r="B5" s="3" t="s">
        <v>7</v>
      </c>
      <c r="C5" s="3" t="s">
        <v>8</v>
      </c>
      <c r="D5" s="3">
        <v>25</v>
      </c>
      <c r="E5" s="3">
        <f>25*60</f>
        <v>1500</v>
      </c>
      <c r="F5" s="14"/>
    </row>
    <row r="6" spans="1:6" ht="21.95" customHeight="1" x14ac:dyDescent="0.15">
      <c r="A6" s="2">
        <v>4</v>
      </c>
      <c r="B6" s="3" t="s">
        <v>9</v>
      </c>
      <c r="C6" s="3" t="s">
        <v>10</v>
      </c>
      <c r="D6" s="3">
        <v>25</v>
      </c>
      <c r="E6" s="3">
        <f>25*40</f>
        <v>1000</v>
      </c>
      <c r="F6" s="14"/>
    </row>
    <row r="7" spans="1:6" ht="21.95" customHeight="1" x14ac:dyDescent="0.15">
      <c r="A7" s="2">
        <v>5</v>
      </c>
      <c r="B7" s="3" t="s">
        <v>11</v>
      </c>
      <c r="C7" s="3" t="s">
        <v>12</v>
      </c>
      <c r="D7" s="3">
        <v>7</v>
      </c>
      <c r="E7" s="3">
        <f>7*50</f>
        <v>350</v>
      </c>
      <c r="F7" s="14"/>
    </row>
    <row r="8" spans="1:6" ht="21.95" customHeight="1" x14ac:dyDescent="0.15">
      <c r="A8" s="2">
        <v>6</v>
      </c>
      <c r="B8" s="3" t="s">
        <v>13</v>
      </c>
      <c r="C8" s="3" t="s">
        <v>14</v>
      </c>
      <c r="D8" s="3">
        <v>70</v>
      </c>
      <c r="E8" s="3">
        <f>15*70</f>
        <v>1050</v>
      </c>
      <c r="F8" s="14"/>
    </row>
    <row r="9" spans="1:6" ht="21.95" customHeight="1" x14ac:dyDescent="0.15">
      <c r="A9" s="2">
        <v>7</v>
      </c>
      <c r="B9" s="4" t="s">
        <v>15</v>
      </c>
      <c r="C9" s="3" t="s">
        <v>10</v>
      </c>
      <c r="D9" s="3">
        <v>20</v>
      </c>
      <c r="E9" s="3">
        <f>40*20</f>
        <v>800</v>
      </c>
      <c r="F9" s="14"/>
    </row>
    <row r="10" spans="1:6" ht="21.95" customHeight="1" x14ac:dyDescent="0.15">
      <c r="A10" s="2">
        <v>8</v>
      </c>
      <c r="B10" s="4" t="s">
        <v>16</v>
      </c>
      <c r="C10" s="3" t="s">
        <v>10</v>
      </c>
      <c r="D10" s="3">
        <v>10</v>
      </c>
      <c r="E10" s="3">
        <f>40*10</f>
        <v>400</v>
      </c>
      <c r="F10" s="14"/>
    </row>
    <row r="11" spans="1:6" ht="21.95" customHeight="1" x14ac:dyDescent="0.15">
      <c r="A11" s="2">
        <v>9</v>
      </c>
      <c r="B11" s="4" t="s">
        <v>17</v>
      </c>
      <c r="C11" s="3" t="s">
        <v>10</v>
      </c>
      <c r="D11" s="3">
        <v>5</v>
      </c>
      <c r="E11" s="3">
        <f>40*5</f>
        <v>200</v>
      </c>
      <c r="F11" s="14"/>
    </row>
    <row r="12" spans="1:6" ht="21.95" customHeight="1" x14ac:dyDescent="0.15">
      <c r="A12" s="2">
        <v>10</v>
      </c>
      <c r="B12" s="4" t="s">
        <v>18</v>
      </c>
      <c r="C12" s="3" t="s">
        <v>19</v>
      </c>
      <c r="D12" s="3">
        <v>6</v>
      </c>
      <c r="E12" s="3">
        <f>30*6</f>
        <v>180</v>
      </c>
      <c r="F12" s="14"/>
    </row>
    <row r="13" spans="1:6" ht="21.95" customHeight="1" x14ac:dyDescent="0.15">
      <c r="A13" s="2">
        <v>11</v>
      </c>
      <c r="B13" s="4" t="s">
        <v>20</v>
      </c>
      <c r="C13" s="3" t="s">
        <v>21</v>
      </c>
      <c r="D13" s="3">
        <v>7</v>
      </c>
      <c r="E13" s="3">
        <f>100*7</f>
        <v>700</v>
      </c>
      <c r="F13" s="14"/>
    </row>
    <row r="14" spans="1:6" ht="21.95" customHeight="1" x14ac:dyDescent="0.15">
      <c r="A14" s="2">
        <v>12</v>
      </c>
      <c r="B14" s="3" t="s">
        <v>22</v>
      </c>
      <c r="C14" s="3" t="s">
        <v>23</v>
      </c>
      <c r="D14" s="3">
        <v>7</v>
      </c>
      <c r="E14" s="3">
        <f>20*7</f>
        <v>140</v>
      </c>
      <c r="F14" s="14"/>
    </row>
    <row r="15" spans="1:6" ht="21.95" customHeight="1" x14ac:dyDescent="0.15">
      <c r="A15" s="2">
        <v>13</v>
      </c>
      <c r="B15" s="3" t="s">
        <v>24</v>
      </c>
      <c r="C15" s="3" t="s">
        <v>23</v>
      </c>
      <c r="D15" s="3">
        <v>10</v>
      </c>
      <c r="E15" s="3">
        <f>20*10</f>
        <v>200</v>
      </c>
      <c r="F15" s="14"/>
    </row>
    <row r="16" spans="1:6" ht="21.95" customHeight="1" x14ac:dyDescent="0.15">
      <c r="A16" s="2">
        <v>14</v>
      </c>
      <c r="B16" s="3" t="s">
        <v>25</v>
      </c>
      <c r="C16" s="3" t="s">
        <v>23</v>
      </c>
      <c r="D16" s="3">
        <v>40</v>
      </c>
      <c r="E16" s="3">
        <f>20*40</f>
        <v>800</v>
      </c>
      <c r="F16" s="14"/>
    </row>
    <row r="17" spans="1:6" ht="21.95" customHeight="1" x14ac:dyDescent="0.15">
      <c r="A17" s="2">
        <v>15</v>
      </c>
      <c r="B17" s="3" t="s">
        <v>26</v>
      </c>
      <c r="C17" s="3" t="s">
        <v>23</v>
      </c>
      <c r="D17" s="3">
        <v>35</v>
      </c>
      <c r="E17" s="3">
        <f>20*35</f>
        <v>700</v>
      </c>
      <c r="F17" s="14"/>
    </row>
    <row r="18" spans="1:6" ht="21.95" customHeight="1" x14ac:dyDescent="0.15">
      <c r="A18" s="2">
        <v>16</v>
      </c>
      <c r="B18" s="3" t="s">
        <v>27</v>
      </c>
      <c r="C18" s="3" t="s">
        <v>28</v>
      </c>
      <c r="D18" s="3">
        <v>35</v>
      </c>
      <c r="E18" s="3">
        <f>10*35</f>
        <v>350</v>
      </c>
      <c r="F18" s="14"/>
    </row>
    <row r="19" spans="1:6" ht="21.95" customHeight="1" x14ac:dyDescent="0.15">
      <c r="A19" s="2">
        <v>17</v>
      </c>
      <c r="B19" s="3" t="s">
        <v>29</v>
      </c>
      <c r="C19" s="3" t="s">
        <v>28</v>
      </c>
      <c r="D19" s="3">
        <v>45</v>
      </c>
      <c r="E19" s="3">
        <f>10*45</f>
        <v>450</v>
      </c>
      <c r="F19" s="14"/>
    </row>
    <row r="20" spans="1:6" ht="21.95" customHeight="1" x14ac:dyDescent="0.15">
      <c r="A20" s="2">
        <v>18</v>
      </c>
      <c r="B20" s="3" t="s">
        <v>30</v>
      </c>
      <c r="C20" s="3" t="s">
        <v>28</v>
      </c>
      <c r="D20" s="3">
        <v>20</v>
      </c>
      <c r="E20" s="3">
        <f>10*20</f>
        <v>200</v>
      </c>
      <c r="F20" s="14"/>
    </row>
    <row r="21" spans="1:6" ht="21.95" customHeight="1" x14ac:dyDescent="0.15">
      <c r="A21" s="2">
        <v>19</v>
      </c>
      <c r="B21" s="3" t="s">
        <v>31</v>
      </c>
      <c r="C21" s="3" t="s">
        <v>32</v>
      </c>
      <c r="D21" s="3">
        <v>260</v>
      </c>
      <c r="E21" s="3">
        <f>2*260</f>
        <v>520</v>
      </c>
      <c r="F21" s="14"/>
    </row>
    <row r="22" spans="1:6" ht="21.95" customHeight="1" x14ac:dyDescent="0.15">
      <c r="A22" s="2">
        <v>20</v>
      </c>
      <c r="B22" s="3" t="s">
        <v>33</v>
      </c>
      <c r="C22" s="3" t="s">
        <v>32</v>
      </c>
      <c r="D22" s="3">
        <v>360</v>
      </c>
      <c r="E22" s="3">
        <f>2*360</f>
        <v>720</v>
      </c>
      <c r="F22" s="14"/>
    </row>
    <row r="23" spans="1:6" ht="21.95" customHeight="1" x14ac:dyDescent="0.15">
      <c r="A23" s="2">
        <v>21</v>
      </c>
      <c r="B23" s="3" t="s">
        <v>34</v>
      </c>
      <c r="C23" s="3" t="s">
        <v>32</v>
      </c>
      <c r="D23" s="3">
        <v>160</v>
      </c>
      <c r="E23" s="3">
        <f>2*160</f>
        <v>320</v>
      </c>
      <c r="F23" s="14"/>
    </row>
    <row r="24" spans="1:6" ht="21.95" customHeight="1" x14ac:dyDescent="0.15">
      <c r="A24" s="2">
        <v>22</v>
      </c>
      <c r="B24" s="3" t="s">
        <v>35</v>
      </c>
      <c r="C24" s="3" t="s">
        <v>32</v>
      </c>
      <c r="D24" s="3">
        <v>240</v>
      </c>
      <c r="E24" s="3">
        <f>2*240</f>
        <v>480</v>
      </c>
      <c r="F24" s="14"/>
    </row>
    <row r="25" spans="1:6" ht="21.95" customHeight="1" x14ac:dyDescent="0.15">
      <c r="A25" s="2">
        <v>23</v>
      </c>
      <c r="B25" s="4" t="s">
        <v>36</v>
      </c>
      <c r="C25" s="3" t="s">
        <v>28</v>
      </c>
      <c r="D25" s="3">
        <v>40</v>
      </c>
      <c r="E25" s="3">
        <f>10*40</f>
        <v>400</v>
      </c>
      <c r="F25" s="14"/>
    </row>
    <row r="26" spans="1:6" ht="21.95" customHeight="1" x14ac:dyDescent="0.15">
      <c r="A26" s="2">
        <v>24</v>
      </c>
      <c r="B26" s="3" t="s">
        <v>37</v>
      </c>
      <c r="C26" s="3" t="s">
        <v>38</v>
      </c>
      <c r="D26" s="3">
        <v>0.9</v>
      </c>
      <c r="E26" s="3">
        <f>0.9*100</f>
        <v>90</v>
      </c>
      <c r="F26" s="14"/>
    </row>
    <row r="27" spans="1:6" ht="21.95" customHeight="1" x14ac:dyDescent="0.15">
      <c r="A27" s="2">
        <v>25</v>
      </c>
      <c r="B27" s="3" t="s">
        <v>39</v>
      </c>
      <c r="C27" s="3" t="s">
        <v>38</v>
      </c>
      <c r="D27" s="3">
        <v>1.2</v>
      </c>
      <c r="E27" s="3">
        <f>1.2*100</f>
        <v>120</v>
      </c>
      <c r="F27" s="14"/>
    </row>
    <row r="28" spans="1:6" ht="21.95" customHeight="1" x14ac:dyDescent="0.15">
      <c r="A28" s="2">
        <v>26</v>
      </c>
      <c r="B28" s="4" t="s">
        <v>40</v>
      </c>
      <c r="C28" s="3" t="s">
        <v>21</v>
      </c>
      <c r="D28" s="3">
        <v>1</v>
      </c>
      <c r="E28" s="3">
        <f>100*1</f>
        <v>100</v>
      </c>
      <c r="F28" s="14"/>
    </row>
    <row r="29" spans="1:6" ht="21.95" customHeight="1" x14ac:dyDescent="0.15">
      <c r="A29" s="2">
        <v>27</v>
      </c>
      <c r="B29" s="3" t="s">
        <v>41</v>
      </c>
      <c r="C29" s="3" t="s">
        <v>42</v>
      </c>
      <c r="D29" s="3">
        <v>10</v>
      </c>
      <c r="E29" s="3">
        <f>2*10</f>
        <v>20</v>
      </c>
      <c r="F29" s="14"/>
    </row>
    <row r="30" spans="1:6" ht="21.95" customHeight="1" x14ac:dyDescent="0.15">
      <c r="A30" s="2">
        <v>28</v>
      </c>
      <c r="B30" s="4" t="s">
        <v>43</v>
      </c>
      <c r="C30" s="3" t="s">
        <v>4</v>
      </c>
      <c r="D30" s="3">
        <v>0.15</v>
      </c>
      <c r="E30" s="3">
        <f>0.15*200</f>
        <v>30</v>
      </c>
      <c r="F30" s="14"/>
    </row>
    <row r="31" spans="1:6" ht="21.95" customHeight="1" x14ac:dyDescent="0.15">
      <c r="A31" s="2">
        <v>29</v>
      </c>
      <c r="B31" s="4" t="s">
        <v>44</v>
      </c>
      <c r="C31" s="3" t="s">
        <v>45</v>
      </c>
      <c r="D31" s="3">
        <v>2.5</v>
      </c>
      <c r="E31" s="3">
        <f>30*2.5</f>
        <v>75</v>
      </c>
      <c r="F31" s="14"/>
    </row>
    <row r="32" spans="1:6" ht="21.95" customHeight="1" x14ac:dyDescent="0.15">
      <c r="A32" s="2">
        <v>30</v>
      </c>
      <c r="B32" s="4" t="s">
        <v>46</v>
      </c>
      <c r="C32" s="3" t="s">
        <v>47</v>
      </c>
      <c r="D32" s="3">
        <v>10</v>
      </c>
      <c r="E32" s="3">
        <f>4*10</f>
        <v>40</v>
      </c>
      <c r="F32" s="14"/>
    </row>
    <row r="33" spans="1:6" ht="21.95" customHeight="1" x14ac:dyDescent="0.15">
      <c r="A33" s="2">
        <v>31</v>
      </c>
      <c r="B33" s="3" t="s">
        <v>48</v>
      </c>
      <c r="C33" s="4" t="s">
        <v>49</v>
      </c>
      <c r="D33" s="3">
        <v>10</v>
      </c>
      <c r="E33" s="3">
        <f>6*10</f>
        <v>60</v>
      </c>
      <c r="F33" s="14"/>
    </row>
    <row r="34" spans="1:6" ht="21.95" customHeight="1" x14ac:dyDescent="0.15">
      <c r="A34" s="2">
        <v>32</v>
      </c>
      <c r="B34" s="4" t="s">
        <v>50</v>
      </c>
      <c r="C34" s="3" t="s">
        <v>42</v>
      </c>
      <c r="D34" s="3">
        <v>20</v>
      </c>
      <c r="E34" s="3">
        <f>2*20</f>
        <v>40</v>
      </c>
      <c r="F34" s="14"/>
    </row>
    <row r="35" spans="1:6" ht="21.95" customHeight="1" x14ac:dyDescent="0.15">
      <c r="A35" s="2">
        <v>33</v>
      </c>
      <c r="B35" s="5" t="s">
        <v>51</v>
      </c>
      <c r="C35" s="6" t="s">
        <v>52</v>
      </c>
      <c r="D35" s="6">
        <v>20</v>
      </c>
      <c r="E35" s="6">
        <f>20*40</f>
        <v>800</v>
      </c>
      <c r="F35" s="15" t="s">
        <v>95</v>
      </c>
    </row>
    <row r="36" spans="1:6" ht="21.95" customHeight="1" x14ac:dyDescent="0.15">
      <c r="A36" s="2">
        <v>34</v>
      </c>
      <c r="B36" s="5" t="s">
        <v>53</v>
      </c>
      <c r="C36" s="6" t="s">
        <v>54</v>
      </c>
      <c r="D36" s="6">
        <v>320</v>
      </c>
      <c r="E36" s="6">
        <f>320*10</f>
        <v>3200</v>
      </c>
      <c r="F36" s="16"/>
    </row>
    <row r="37" spans="1:6" ht="21.95" customHeight="1" x14ac:dyDescent="0.15">
      <c r="A37" s="2">
        <v>35</v>
      </c>
      <c r="B37" s="5" t="s">
        <v>55</v>
      </c>
      <c r="C37" s="6" t="s">
        <v>56</v>
      </c>
      <c r="D37" s="6">
        <v>15</v>
      </c>
      <c r="E37" s="6">
        <f>100*15</f>
        <v>1500</v>
      </c>
      <c r="F37" s="16"/>
    </row>
    <row r="38" spans="1:6" ht="21.95" customHeight="1" x14ac:dyDescent="0.15">
      <c r="A38" s="2">
        <v>36</v>
      </c>
      <c r="B38" s="5" t="s">
        <v>57</v>
      </c>
      <c r="C38" s="6" t="s">
        <v>58</v>
      </c>
      <c r="D38" s="6">
        <v>85</v>
      </c>
      <c r="E38" s="6">
        <f>85*10</f>
        <v>850</v>
      </c>
      <c r="F38" s="16"/>
    </row>
    <row r="39" spans="1:6" ht="21.95" customHeight="1" x14ac:dyDescent="0.15">
      <c r="A39" s="2">
        <v>37</v>
      </c>
      <c r="B39" s="5" t="s">
        <v>59</v>
      </c>
      <c r="C39" s="6" t="s">
        <v>60</v>
      </c>
      <c r="D39" s="6">
        <v>3.5</v>
      </c>
      <c r="E39" s="6">
        <f>3.5*200</f>
        <v>700</v>
      </c>
      <c r="F39" s="16"/>
    </row>
    <row r="40" spans="1:6" ht="21.95" customHeight="1" x14ac:dyDescent="0.15">
      <c r="A40" s="2">
        <v>38</v>
      </c>
      <c r="B40" s="5" t="s">
        <v>61</v>
      </c>
      <c r="C40" s="6" t="s">
        <v>60</v>
      </c>
      <c r="D40" s="6">
        <v>3.5</v>
      </c>
      <c r="E40" s="6">
        <f>3.5*200</f>
        <v>700</v>
      </c>
      <c r="F40" s="16"/>
    </row>
    <row r="41" spans="1:6" ht="21.95" customHeight="1" x14ac:dyDescent="0.15">
      <c r="A41" s="2">
        <v>39</v>
      </c>
      <c r="B41" s="5" t="s">
        <v>62</v>
      </c>
      <c r="C41" s="6" t="s">
        <v>63</v>
      </c>
      <c r="D41" s="6">
        <v>55</v>
      </c>
      <c r="E41" s="6">
        <f>55*50</f>
        <v>2750</v>
      </c>
      <c r="F41" s="16"/>
    </row>
    <row r="42" spans="1:6" ht="21.95" customHeight="1" x14ac:dyDescent="0.15">
      <c r="A42" s="2">
        <v>40</v>
      </c>
      <c r="B42" s="5" t="s">
        <v>64</v>
      </c>
      <c r="C42" s="6" t="s">
        <v>65</v>
      </c>
      <c r="D42" s="6">
        <v>50</v>
      </c>
      <c r="E42" s="6">
        <f>50*30</f>
        <v>1500</v>
      </c>
      <c r="F42" s="16"/>
    </row>
    <row r="43" spans="1:6" ht="21.95" customHeight="1" x14ac:dyDescent="0.15">
      <c r="A43" s="2">
        <v>41</v>
      </c>
      <c r="B43" s="5" t="s">
        <v>66</v>
      </c>
      <c r="C43" s="6" t="s">
        <v>67</v>
      </c>
      <c r="D43" s="6">
        <v>600</v>
      </c>
      <c r="E43" s="6">
        <f>600*20</f>
        <v>12000</v>
      </c>
      <c r="F43" s="16"/>
    </row>
    <row r="44" spans="1:6" ht="21.95" customHeight="1" x14ac:dyDescent="0.15">
      <c r="A44" s="2">
        <v>42</v>
      </c>
      <c r="B44" s="5" t="s">
        <v>68</v>
      </c>
      <c r="C44" s="6" t="s">
        <v>65</v>
      </c>
      <c r="D44" s="6">
        <v>15</v>
      </c>
      <c r="E44" s="6">
        <f>15*30</f>
        <v>450</v>
      </c>
      <c r="F44" s="16"/>
    </row>
    <row r="45" spans="1:6" ht="21.95" customHeight="1" x14ac:dyDescent="0.15">
      <c r="A45" s="2">
        <v>43</v>
      </c>
      <c r="B45" s="5" t="s">
        <v>69</v>
      </c>
      <c r="C45" s="6" t="s">
        <v>58</v>
      </c>
      <c r="D45" s="6">
        <v>50</v>
      </c>
      <c r="E45" s="6">
        <f>50*10</f>
        <v>500</v>
      </c>
      <c r="F45" s="16"/>
    </row>
    <row r="46" spans="1:6" ht="42.95" customHeight="1" x14ac:dyDescent="0.15">
      <c r="A46" s="2">
        <v>44</v>
      </c>
      <c r="B46" s="5" t="s">
        <v>70</v>
      </c>
      <c r="C46" s="6" t="s">
        <v>71</v>
      </c>
      <c r="D46" s="6">
        <v>20</v>
      </c>
      <c r="E46" s="6">
        <f>20*30</f>
        <v>600</v>
      </c>
      <c r="F46" s="16"/>
    </row>
    <row r="47" spans="1:6" ht="21.95" customHeight="1" x14ac:dyDescent="0.15">
      <c r="A47" s="2">
        <v>45</v>
      </c>
      <c r="B47" s="5" t="s">
        <v>72</v>
      </c>
      <c r="C47" s="6" t="s">
        <v>73</v>
      </c>
      <c r="D47" s="6">
        <v>100</v>
      </c>
      <c r="E47" s="6">
        <f>100*1</f>
        <v>100</v>
      </c>
      <c r="F47" s="16"/>
    </row>
    <row r="48" spans="1:6" ht="21.95" customHeight="1" x14ac:dyDescent="0.15">
      <c r="A48" s="2">
        <v>46</v>
      </c>
      <c r="B48" s="5" t="s">
        <v>74</v>
      </c>
      <c r="C48" s="6" t="s">
        <v>75</v>
      </c>
      <c r="D48" s="6">
        <v>10</v>
      </c>
      <c r="E48" s="6">
        <f>100*10</f>
        <v>1000</v>
      </c>
      <c r="F48" s="16"/>
    </row>
    <row r="49" spans="1:6" ht="21.95" customHeight="1" x14ac:dyDescent="0.15">
      <c r="A49" s="2">
        <v>47</v>
      </c>
      <c r="B49" s="5" t="s">
        <v>76</v>
      </c>
      <c r="C49" s="6" t="s">
        <v>77</v>
      </c>
      <c r="D49" s="6">
        <v>15</v>
      </c>
      <c r="E49" s="6">
        <f>15*1</f>
        <v>15</v>
      </c>
      <c r="F49" s="16"/>
    </row>
    <row r="50" spans="1:6" ht="21.95" customHeight="1" x14ac:dyDescent="0.15">
      <c r="A50" s="2">
        <v>48</v>
      </c>
      <c r="B50" s="5" t="s">
        <v>78</v>
      </c>
      <c r="C50" s="6" t="s">
        <v>56</v>
      </c>
      <c r="D50" s="6">
        <v>10</v>
      </c>
      <c r="E50" s="6">
        <f>100*10</f>
        <v>1000</v>
      </c>
      <c r="F50" s="16"/>
    </row>
    <row r="51" spans="1:6" ht="21.95" customHeight="1" x14ac:dyDescent="0.15">
      <c r="A51" s="2">
        <v>49</v>
      </c>
      <c r="B51" s="5" t="s">
        <v>79</v>
      </c>
      <c r="C51" s="6" t="s">
        <v>80</v>
      </c>
      <c r="D51" s="6">
        <v>15</v>
      </c>
      <c r="E51" s="6">
        <f>D51*5</f>
        <v>75</v>
      </c>
      <c r="F51" s="16"/>
    </row>
    <row r="52" spans="1:6" ht="36" customHeight="1" x14ac:dyDescent="0.15">
      <c r="A52" s="2">
        <v>50</v>
      </c>
      <c r="B52" s="5" t="s">
        <v>81</v>
      </c>
      <c r="C52" s="6" t="s">
        <v>82</v>
      </c>
      <c r="D52" s="6">
        <v>400</v>
      </c>
      <c r="E52" s="6">
        <v>400</v>
      </c>
      <c r="F52" s="16"/>
    </row>
    <row r="53" spans="1:6" ht="21.95" customHeight="1" x14ac:dyDescent="0.15">
      <c r="A53" s="2">
        <v>51</v>
      </c>
      <c r="B53" s="4" t="s">
        <v>83</v>
      </c>
      <c r="C53" s="3" t="s">
        <v>47</v>
      </c>
      <c r="D53" s="3">
        <v>30</v>
      </c>
      <c r="E53" s="3">
        <v>120</v>
      </c>
      <c r="F53" s="13" t="s">
        <v>96</v>
      </c>
    </row>
    <row r="54" spans="1:6" ht="21.95" customHeight="1" x14ac:dyDescent="0.15">
      <c r="A54" s="2">
        <v>52</v>
      </c>
      <c r="B54" s="4" t="s">
        <v>84</v>
      </c>
      <c r="C54" s="3" t="s">
        <v>85</v>
      </c>
      <c r="D54" s="3">
        <v>60</v>
      </c>
      <c r="E54" s="3">
        <v>180</v>
      </c>
      <c r="F54" s="14"/>
    </row>
    <row r="55" spans="1:6" ht="21.95" customHeight="1" x14ac:dyDescent="0.15">
      <c r="A55" s="2">
        <v>53</v>
      </c>
      <c r="B55" s="4" t="s">
        <v>86</v>
      </c>
      <c r="C55" s="3" t="s">
        <v>87</v>
      </c>
      <c r="D55" s="3">
        <v>10</v>
      </c>
      <c r="E55" s="3">
        <v>100</v>
      </c>
      <c r="F55" s="14"/>
    </row>
    <row r="56" spans="1:6" ht="31.5" customHeight="1" x14ac:dyDescent="0.15">
      <c r="A56" s="2"/>
      <c r="B56" s="7" t="s">
        <v>89</v>
      </c>
      <c r="C56" s="12">
        <f>SUM(E3:E55)</f>
        <v>45575</v>
      </c>
      <c r="D56" s="12"/>
      <c r="E56" s="12"/>
      <c r="F56" s="12"/>
    </row>
    <row r="58" spans="1:6" s="9" customFormat="1" ht="21" customHeight="1" x14ac:dyDescent="0.15">
      <c r="B58" s="10" t="s">
        <v>92</v>
      </c>
      <c r="C58" s="11"/>
      <c r="D58" s="11"/>
      <c r="E58" s="11"/>
      <c r="F58" s="11"/>
    </row>
  </sheetData>
  <mergeCells count="6">
    <mergeCell ref="A1:F1"/>
    <mergeCell ref="B58:F58"/>
    <mergeCell ref="C56:F56"/>
    <mergeCell ref="F3:F34"/>
    <mergeCell ref="F35:F52"/>
    <mergeCell ref="F53:F55"/>
  </mergeCells>
  <phoneticPr fontId="7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2025-02-16T03:03:00Z</dcterms:created>
  <dcterms:modified xsi:type="dcterms:W3CDTF">2025-02-28T07:38:34Z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977AEA30EF324259B25E51E684ADFAF5_11</vt:lpwstr>
  </property>
  <property fmtid="{D5CDD505-2E9C-101B-9397-08002B2CF9AE}" pid="3" name="KSOProductBuildVer">
    <vt:lpwstr>2052-12.1.0.19302</vt:lpwstr>
  </property>
</Properties>
</file>